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NAM 2026 ( PHU LAM)\VAN BAN DI NAM 2026\HDND 2026\nghi quyet\Nghị quyết kỳ họp thứ 5 chuyen de\"/>
    </mc:Choice>
  </mc:AlternateContent>
  <xr:revisionPtr revIDLastSave="0" documentId="13_ncr:1_{5DF8C9F8-2A65-49D2-A8E3-3D971FD0BB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HV TRUNG HAN 2026 2030 đc 10-8" sheetId="4" r:id="rId1"/>
  </sheets>
  <definedNames>
    <definedName name="_xlnm._FilterDatabase" localSheetId="0" hidden="1">'KHV TRUNG HAN 2026 2030 đc 10-8'!#REF!</definedName>
    <definedName name="_xlnm.Print_Area" localSheetId="0">'KHV TRUNG HAN 2026 2030 đc 10-8'!$A$1:$U$34</definedName>
    <definedName name="_xlnm.Print_Titles" localSheetId="0">'KHV TRUNG HAN 2026 2030 đc 10-8'!$7:$11</definedName>
  </definedNames>
  <calcPr calcId="191029"/>
</workbook>
</file>

<file path=xl/calcChain.xml><?xml version="1.0" encoding="utf-8"?>
<calcChain xmlns="http://schemas.openxmlformats.org/spreadsheetml/2006/main">
  <c r="M15" i="4" l="1"/>
  <c r="N15" i="4"/>
  <c r="W30" i="4"/>
  <c r="M13" i="4"/>
  <c r="N13" i="4"/>
  <c r="J33" i="4"/>
  <c r="R33" i="4"/>
  <c r="O33" i="4" s="1"/>
  <c r="R34" i="4"/>
  <c r="Q34" i="4"/>
  <c r="L34" i="4"/>
  <c r="R32" i="4"/>
  <c r="Q32" i="4"/>
  <c r="L32" i="4"/>
  <c r="J32" i="4"/>
  <c r="T31" i="4"/>
  <c r="L31" i="4"/>
  <c r="J31" i="4"/>
  <c r="S30" i="4"/>
  <c r="R30" i="4" s="1"/>
  <c r="Q30" i="4"/>
  <c r="L30" i="4"/>
  <c r="J30" i="4"/>
  <c r="S29" i="4"/>
  <c r="Q29" i="4"/>
  <c r="L29" i="4"/>
  <c r="J29" i="4"/>
  <c r="R28" i="4"/>
  <c r="Q28" i="4"/>
  <c r="P28" i="4"/>
  <c r="L28" i="4"/>
  <c r="J28" i="4"/>
  <c r="R27" i="4"/>
  <c r="Q27" i="4"/>
  <c r="P27" i="4"/>
  <c r="L27" i="4"/>
  <c r="J27" i="4"/>
  <c r="R26" i="4"/>
  <c r="Q26" i="4"/>
  <c r="P26" i="4"/>
  <c r="L26" i="4"/>
  <c r="O26" i="4" s="1"/>
  <c r="J26" i="4"/>
  <c r="R25" i="4"/>
  <c r="Q25" i="4"/>
  <c r="P25" i="4"/>
  <c r="L25" i="4"/>
  <c r="J25" i="4"/>
  <c r="R24" i="4"/>
  <c r="Q24" i="4"/>
  <c r="P24" i="4"/>
  <c r="L24" i="4"/>
  <c r="J24" i="4"/>
  <c r="R23" i="4"/>
  <c r="Q23" i="4"/>
  <c r="P23" i="4"/>
  <c r="L23" i="4"/>
  <c r="J23" i="4"/>
  <c r="R22" i="4"/>
  <c r="Q22" i="4"/>
  <c r="P22" i="4"/>
  <c r="L22" i="4"/>
  <c r="O22" i="4" s="1"/>
  <c r="J22" i="4"/>
  <c r="R21" i="4"/>
  <c r="Q21" i="4"/>
  <c r="P21" i="4"/>
  <c r="L21" i="4"/>
  <c r="J21" i="4"/>
  <c r="Q20" i="4"/>
  <c r="L20" i="4"/>
  <c r="J20" i="4"/>
  <c r="T19" i="4"/>
  <c r="P19" i="4"/>
  <c r="L19" i="4"/>
  <c r="J19" i="4"/>
  <c r="R18" i="4"/>
  <c r="Q18" i="4"/>
  <c r="P18" i="4"/>
  <c r="L18" i="4"/>
  <c r="J18" i="4"/>
  <c r="R17" i="4"/>
  <c r="Q17" i="4"/>
  <c r="P17" i="4"/>
  <c r="L17" i="4"/>
  <c r="L15" i="4" s="1"/>
  <c r="J17" i="4"/>
  <c r="R19" i="4" l="1"/>
  <c r="T15" i="4"/>
  <c r="T13" i="4" s="1"/>
  <c r="R29" i="4"/>
  <c r="O21" i="4"/>
  <c r="Q31" i="4"/>
  <c r="S31" i="4"/>
  <c r="R20" i="4"/>
  <c r="O20" i="4" s="1"/>
  <c r="O28" i="4"/>
  <c r="O34" i="4"/>
  <c r="O32" i="4"/>
  <c r="L13" i="4"/>
  <c r="O17" i="4"/>
  <c r="O30" i="4"/>
  <c r="O29" i="4"/>
  <c r="Q13" i="4"/>
  <c r="O27" i="4"/>
  <c r="O25" i="4"/>
  <c r="O18" i="4"/>
  <c r="O24" i="4"/>
  <c r="O23" i="4"/>
  <c r="O19" i="4"/>
  <c r="P20" i="4"/>
  <c r="W22" i="4"/>
  <c r="P29" i="4"/>
  <c r="P30" i="4"/>
  <c r="Q19" i="4"/>
  <c r="Q15" i="4" s="1"/>
  <c r="P31" i="4" l="1"/>
  <c r="P15" i="4" s="1"/>
  <c r="S15" i="4"/>
  <c r="R31" i="4"/>
  <c r="R15" i="4" s="1"/>
  <c r="X15" i="4" l="1"/>
  <c r="W15" i="4"/>
  <c r="S13" i="4"/>
  <c r="O31" i="4"/>
  <c r="O15" i="4" s="1"/>
  <c r="R13" i="4" l="1"/>
  <c r="P13" i="4"/>
  <c r="O13" i="4" l="1"/>
  <c r="X13" i="4"/>
</calcChain>
</file>

<file path=xl/sharedStrings.xml><?xml version="1.0" encoding="utf-8"?>
<sst xmlns="http://schemas.openxmlformats.org/spreadsheetml/2006/main" count="138" uniqueCount="70">
  <si>
    <t>ĐIỀU CHỈNH KẾ HOẠCH ĐẦU TƯ CÔNG TRUNG HẠN 05 NĂM GIAI  ĐOẠN 2026-2030 TRÊN ĐỊA BÀN XÃ PHÚ LÂM</t>
  </si>
  <si>
    <t xml:space="preserve">Nguồn vốn ngân sách tỉnh và nguồn thu sử dụng đất (Ngân sách xã) </t>
  </si>
  <si>
    <t>ĐVT: Triệu đồng</t>
  </si>
  <si>
    <t>STT</t>
  </si>
  <si>
    <t>Danh mục dự án</t>
  </si>
  <si>
    <t>Địa điểm XD</t>
  </si>
  <si>
    <t>Địa điểm mở tài khoản của dự án</t>
  </si>
  <si>
    <t xml:space="preserve">Chủ đầu tư </t>
  </si>
  <si>
    <t>Mã số dự án đầu tư</t>
  </si>
  <si>
    <t>Mã ngành kinh tế</t>
  </si>
  <si>
    <t>Thời gian KC-HT</t>
  </si>
  <si>
    <t xml:space="preserve">Quyết định chủ trương đầu tư/ Quyết định đầu tư dự án
</t>
  </si>
  <si>
    <t xml:space="preserve">Kế hoạch vốn đầu tư công trung hạn 5 năm giai đoạn 2026-2030 </t>
  </si>
  <si>
    <t>Tăng (+), giảm (-)</t>
  </si>
  <si>
    <t xml:space="preserve">Kế hoạch vốn đầu tư công trung hạn 5 năm giai đoạn 2026-2030
sau điều chỉnh </t>
  </si>
  <si>
    <t>Ghi chú</t>
  </si>
  <si>
    <t>Số ngày tháng năm</t>
  </si>
  <si>
    <t>Tổng mức đầu tư</t>
  </si>
  <si>
    <t xml:space="preserve">Tổng số </t>
  </si>
  <si>
    <t>Trong đó:</t>
  </si>
  <si>
    <t>Tổng số</t>
  </si>
  <si>
    <t>Trong đó: phần vốn ngân sách nhà nước</t>
  </si>
  <si>
    <t>Ngân sách tỉnh</t>
  </si>
  <si>
    <t>Ngân sách xã</t>
  </si>
  <si>
    <t>TỔNG CỘNG (1+2)</t>
  </si>
  <si>
    <t xml:space="preserve"> (1) Dự án chuyển tiếp sang giai đoạn 2026-2030</t>
  </si>
  <si>
    <t>(2) Dự án khởi công mới giai đoạn 2026-2030</t>
  </si>
  <si>
    <t>I</t>
  </si>
  <si>
    <t>Danh mục</t>
  </si>
  <si>
    <t>Cụm loa truyền thanh ứng dụng CNTT - Viễn thông</t>
  </si>
  <si>
    <t>Phú Lâm</t>
  </si>
  <si>
    <t>KBNN khu vực XX -PGD số 11</t>
  </si>
  <si>
    <t>Văn phòng HĐND và UBND xã Phú Lâm</t>
  </si>
  <si>
    <t>2026-2028</t>
  </si>
  <si>
    <t>1064/QĐ-UBND
16/4/2026</t>
  </si>
  <si>
    <t>Điều chỉnh vốn và chủ đâu ftuw</t>
  </si>
  <si>
    <t>Kiên cố dal hóa đường cộ Chợ Nhỏ (đoạn từ lộ sau Xã Phú Lâm cũ đến kênh ngang 2)</t>
  </si>
  <si>
    <t>Phòng Kinh tế xã Phú Lâm</t>
  </si>
  <si>
    <t>1104/QĐ-UBND
18/5/2026</t>
  </si>
  <si>
    <t>Theo khái toán của đơn vị TVTK</t>
  </si>
  <si>
    <t xml:space="preserve">Nâng cấp đường cộ số 14 </t>
  </si>
  <si>
    <t>1105/QĐ-UBND
18/5/2026</t>
  </si>
  <si>
    <t xml:space="preserve">Nâng cấp nhựa đoạn còn lại Nam K5  đoạn từ nhà ông Nguyễn Văn Lý đến nhà ông Thái Công Múa (cầu ranh Phú Long - Long Hòa). </t>
  </si>
  <si>
    <t>1103/QĐ-UBND
15/5/2026</t>
  </si>
  <si>
    <t>Hệ thống hạ tầng thoát nước (Ấp Phú Thuận B - Tân Phú)</t>
  </si>
  <si>
    <t>1364/QĐ-UBND
24/6/2026</t>
  </si>
  <si>
    <t>Dal hóa bờ đông ấp Phú Đông (đoạn 700m còn lại)</t>
  </si>
  <si>
    <t>1365/QĐ-UBND
24/6/2026</t>
  </si>
  <si>
    <t>Phòng chức năng họp trực tuyến Đảng ủy Phú Lâm</t>
  </si>
  <si>
    <t>1366/QĐ-UBND
24/6/2026</t>
  </si>
  <si>
    <t>Phòng chức năng thực hiện Căn cước công dân Công an Xã Phú Lâm</t>
  </si>
  <si>
    <t>1367/QĐ-UBND
24/6/2026</t>
  </si>
  <si>
    <t>Nâng cấp và mở rộng Bê tông đường vào khu hành chính</t>
  </si>
  <si>
    <t>1368/QĐ-UBND
24/6/2026</t>
  </si>
  <si>
    <t>Dal hóa bờ đông ấp Long Hậu</t>
  </si>
  <si>
    <t>Hội trường trạm y tế xã Phú Lâm</t>
  </si>
  <si>
    <t>Công viên ấp Long Thạnh 2</t>
  </si>
  <si>
    <t>Đường cộ số 13 (đoạn từ lộ sau xã Phú Lâm – kênh k5)</t>
  </si>
  <si>
    <t>Đường cộ Bòn Vàng (đoạn từ kênh 26-3  đến kênh Phú Lạc)</t>
  </si>
  <si>
    <t>2028-2029</t>
  </si>
  <si>
    <t>Đường cộ ranh làng Phú Long-Phú Thành (Ấp Phú Tây)</t>
  </si>
  <si>
    <t>Nâng cấp đường KDC  K5 (ấp Long Thạnh 2 đoạn 400m từ cuối KDC đến cống kiểm soát lũ Bắc Vàm Nao)</t>
  </si>
  <si>
    <t>II</t>
  </si>
  <si>
    <t>10 % tiền sử dụng đất phục vụ cho công tác đo đạc</t>
  </si>
  <si>
    <t>PHỤ LỤC</t>
  </si>
  <si>
    <t>Nâng cấp mở rộng đường lộ sau (Ranh Long Hòa cũ đến ranh Xã Chợ Vàm)</t>
  </si>
  <si>
    <t>2027-2029</t>
  </si>
  <si>
    <t>2028-2030</t>
  </si>
  <si>
    <t>1532/QĐ-UBND 31/7/2026</t>
  </si>
  <si>
    <t>(Kèm theo Nghị quyết số 25/ NQ-HĐND ngày 14  tháng  8  năm 2026 của Hội đồng nhân dân xã Phú Lâm)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</si>
</sst>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>
    <font>
      <sz val="11"/>
      <color theme="1"/>
      <name val="Calibri"/>
      <charset val="134"/>
      <scheme val="minor"/>
    </font>
    <font>
      <b/>
      <sz val="13"/>
      <color rgb="FFFF0000"/>
      <name val="Times New Roman"/>
      <family val="1"/>
    </font>
    <font>
      <sz val="13"/>
      <color rgb="FFFF0000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0" xfId="1" applyNumberFormat="1" applyFont="1" applyFill="1" applyAlignment="1">
      <alignment vertical="center" wrapText="1"/>
    </xf>
    <xf numFmtId="164" fontId="3" fillId="0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164" fontId="6" fillId="0" borderId="2" xfId="1" applyNumberFormat="1" applyFont="1" applyFill="1" applyBorder="1" applyAlignment="1">
      <alignment vertical="center" wrapText="1"/>
    </xf>
    <xf numFmtId="3" fontId="6" fillId="0" borderId="2" xfId="1" applyNumberFormat="1" applyFont="1" applyFill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1" fontId="6" fillId="0" borderId="2" xfId="0" applyNumberFormat="1" applyFont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right" vertical="center" wrapText="1"/>
    </xf>
    <xf numFmtId="164" fontId="6" fillId="0" borderId="2" xfId="1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164" fontId="6" fillId="0" borderId="2" xfId="2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Fill="1" applyBorder="1" applyAlignment="1">
      <alignment horizontal="center" vertical="center" wrapText="1"/>
    </xf>
    <xf numFmtId="164" fontId="4" fillId="0" borderId="6" xfId="1" applyNumberFormat="1" applyFont="1" applyFill="1" applyBorder="1" applyAlignment="1">
      <alignment horizontal="center" vertical="center" wrapText="1"/>
    </xf>
    <xf numFmtId="164" fontId="4" fillId="0" borderId="7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2" xfId="4" applyNumberFormat="1" applyFont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</cellXfs>
  <cellStyles count="5">
    <cellStyle name="Comma" xfId="1" builtinId="3"/>
    <cellStyle name="Comma 2 4 3 3" xfId="2" xr:uid="{00000000-0005-0000-0000-000001000000}"/>
    <cellStyle name="Normal" xfId="0" builtinId="0"/>
    <cellStyle name="Normal 10 7 2" xfId="3" xr:uid="{00000000-0005-0000-0000-000003000000}"/>
    <cellStyle name="Normal_Bieu mau (CV )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X38"/>
  <sheetViews>
    <sheetView tabSelected="1" view="pageBreakPreview" topLeftCell="A22" zoomScale="70" zoomScaleNormal="40" zoomScaleSheetLayoutView="70" workbookViewId="0">
      <selection activeCell="R28" sqref="R28"/>
    </sheetView>
  </sheetViews>
  <sheetFormatPr defaultColWidth="9.140625" defaultRowHeight="16.5"/>
  <cols>
    <col min="1" max="1" width="4.7109375" style="4" customWidth="1"/>
    <col min="2" max="2" width="41.28515625" style="5" customWidth="1"/>
    <col min="3" max="3" width="12.28515625" style="5" customWidth="1"/>
    <col min="4" max="4" width="13.7109375" style="5" customWidth="1"/>
    <col min="5" max="5" width="14.7109375" style="5" customWidth="1"/>
    <col min="6" max="7" width="7.28515625" style="5" customWidth="1"/>
    <col min="8" max="8" width="13.85546875" style="4" customWidth="1"/>
    <col min="9" max="9" width="11.140625" style="6" customWidth="1"/>
    <col min="10" max="10" width="9.140625" style="6" customWidth="1"/>
    <col min="11" max="11" width="9.42578125" style="6" customWidth="1"/>
    <col min="12" max="12" width="13.140625" style="6" customWidth="1"/>
    <col min="13" max="13" width="11.42578125" style="6" customWidth="1"/>
    <col min="14" max="14" width="12.140625" style="6" customWidth="1"/>
    <col min="15" max="16" width="11.7109375" style="7" customWidth="1"/>
    <col min="17" max="17" width="9.7109375" style="7" customWidth="1"/>
    <col min="18" max="18" width="13.140625" style="6" customWidth="1"/>
    <col min="19" max="19" width="11.42578125" style="6" customWidth="1"/>
    <col min="20" max="20" width="12.140625" style="6" customWidth="1"/>
    <col min="21" max="21" width="21.5703125" style="5" customWidth="1"/>
    <col min="22" max="23" width="15.42578125" style="5" customWidth="1"/>
    <col min="24" max="24" width="35.140625" style="5" customWidth="1"/>
    <col min="25" max="16384" width="9.140625" style="5"/>
  </cols>
  <sheetData>
    <row r="2" spans="1:24" ht="16.899999999999999" customHeight="1">
      <c r="A2" s="37" t="s">
        <v>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4" ht="23.25" customHeight="1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4" ht="23.25" customHeight="1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4" ht="23.25" customHeight="1">
      <c r="A5" s="37" t="s">
        <v>69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6" spans="1:24" ht="16.899999999999999" customHeight="1">
      <c r="A6" s="8"/>
      <c r="B6" s="9"/>
      <c r="C6" s="9"/>
      <c r="D6" s="9"/>
      <c r="E6" s="9"/>
      <c r="F6" s="9"/>
      <c r="G6" s="9"/>
      <c r="I6" s="10"/>
      <c r="J6" s="8"/>
      <c r="K6" s="8"/>
      <c r="L6" s="8"/>
      <c r="M6" s="42" t="s">
        <v>2</v>
      </c>
      <c r="N6" s="42"/>
      <c r="O6" s="42"/>
      <c r="P6" s="42"/>
      <c r="Q6" s="42"/>
      <c r="R6" s="42"/>
      <c r="S6" s="42"/>
      <c r="T6" s="42"/>
      <c r="U6" s="42"/>
    </row>
    <row r="7" spans="1:24" ht="65.45" customHeight="1">
      <c r="A7" s="36" t="s">
        <v>3</v>
      </c>
      <c r="B7" s="36" t="s">
        <v>4</v>
      </c>
      <c r="C7" s="36" t="s">
        <v>5</v>
      </c>
      <c r="D7" s="36" t="s">
        <v>6</v>
      </c>
      <c r="E7" s="36" t="s">
        <v>7</v>
      </c>
      <c r="F7" s="36" t="s">
        <v>8</v>
      </c>
      <c r="G7" s="36" t="s">
        <v>9</v>
      </c>
      <c r="H7" s="45" t="s">
        <v>10</v>
      </c>
      <c r="I7" s="43" t="s">
        <v>11</v>
      </c>
      <c r="J7" s="43"/>
      <c r="K7" s="43"/>
      <c r="L7" s="43" t="s">
        <v>12</v>
      </c>
      <c r="M7" s="43"/>
      <c r="N7" s="43"/>
      <c r="O7" s="38" t="s">
        <v>13</v>
      </c>
      <c r="P7" s="44"/>
      <c r="Q7" s="39"/>
      <c r="R7" s="43" t="s">
        <v>14</v>
      </c>
      <c r="S7" s="43"/>
      <c r="T7" s="43"/>
      <c r="U7" s="35" t="s">
        <v>15</v>
      </c>
    </row>
    <row r="8" spans="1:24" ht="47.25" customHeight="1">
      <c r="A8" s="36"/>
      <c r="B8" s="36"/>
      <c r="C8" s="36"/>
      <c r="D8" s="36"/>
      <c r="E8" s="36"/>
      <c r="F8" s="36"/>
      <c r="G8" s="36"/>
      <c r="H8" s="45"/>
      <c r="I8" s="35" t="s">
        <v>16</v>
      </c>
      <c r="J8" s="35" t="s">
        <v>17</v>
      </c>
      <c r="K8" s="35"/>
      <c r="L8" s="35" t="s">
        <v>18</v>
      </c>
      <c r="M8" s="35" t="s">
        <v>19</v>
      </c>
      <c r="N8" s="35"/>
      <c r="O8" s="35" t="s">
        <v>18</v>
      </c>
      <c r="P8" s="35" t="s">
        <v>19</v>
      </c>
      <c r="Q8" s="35"/>
      <c r="R8" s="35" t="s">
        <v>18</v>
      </c>
      <c r="S8" s="38" t="s">
        <v>19</v>
      </c>
      <c r="T8" s="39"/>
      <c r="U8" s="35"/>
    </row>
    <row r="9" spans="1:24" ht="16.899999999999999" customHeight="1">
      <c r="A9" s="36"/>
      <c r="B9" s="36"/>
      <c r="C9" s="36"/>
      <c r="D9" s="36"/>
      <c r="E9" s="36"/>
      <c r="F9" s="36"/>
      <c r="G9" s="36"/>
      <c r="H9" s="45"/>
      <c r="I9" s="35"/>
      <c r="J9" s="35" t="s">
        <v>20</v>
      </c>
      <c r="K9" s="35" t="s">
        <v>21</v>
      </c>
      <c r="L9" s="35"/>
      <c r="M9" s="35" t="s">
        <v>22</v>
      </c>
      <c r="N9" s="35" t="s">
        <v>23</v>
      </c>
      <c r="O9" s="35"/>
      <c r="P9" s="35" t="s">
        <v>22</v>
      </c>
      <c r="Q9" s="35" t="s">
        <v>23</v>
      </c>
      <c r="R9" s="35"/>
      <c r="S9" s="35" t="s">
        <v>22</v>
      </c>
      <c r="T9" s="35" t="s">
        <v>23</v>
      </c>
      <c r="U9" s="35"/>
    </row>
    <row r="10" spans="1:24" ht="16.899999999999999" customHeight="1">
      <c r="A10" s="36"/>
      <c r="B10" s="36"/>
      <c r="C10" s="36"/>
      <c r="D10" s="36"/>
      <c r="E10" s="36"/>
      <c r="F10" s="36"/>
      <c r="G10" s="36"/>
      <c r="H10" s="4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40"/>
      <c r="T10" s="35"/>
      <c r="U10" s="35"/>
    </row>
    <row r="11" spans="1:24" ht="140.25" customHeight="1">
      <c r="A11" s="36"/>
      <c r="B11" s="36"/>
      <c r="C11" s="36"/>
      <c r="D11" s="36"/>
      <c r="E11" s="36"/>
      <c r="F11" s="36"/>
      <c r="G11" s="36"/>
      <c r="H11" s="4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41"/>
      <c r="T11" s="35"/>
      <c r="U11" s="35"/>
    </row>
    <row r="12" spans="1:24">
      <c r="A12" s="11"/>
      <c r="B12" s="11">
        <v>1</v>
      </c>
      <c r="C12" s="11">
        <v>2</v>
      </c>
      <c r="D12" s="11">
        <v>3</v>
      </c>
      <c r="E12" s="11">
        <v>4</v>
      </c>
      <c r="F12" s="11">
        <v>5</v>
      </c>
      <c r="G12" s="11">
        <v>6</v>
      </c>
      <c r="H12" s="11">
        <v>7</v>
      </c>
      <c r="I12" s="11">
        <v>8</v>
      </c>
      <c r="J12" s="11">
        <v>9</v>
      </c>
      <c r="K12" s="11">
        <v>10</v>
      </c>
      <c r="L12" s="11">
        <v>11</v>
      </c>
      <c r="M12" s="11">
        <v>12</v>
      </c>
      <c r="N12" s="11">
        <v>13</v>
      </c>
      <c r="O12" s="11">
        <v>14</v>
      </c>
      <c r="P12" s="11">
        <v>15</v>
      </c>
      <c r="Q12" s="11">
        <v>16</v>
      </c>
      <c r="R12" s="11">
        <v>17</v>
      </c>
      <c r="S12" s="11">
        <v>18</v>
      </c>
      <c r="T12" s="11">
        <v>19</v>
      </c>
      <c r="U12" s="11">
        <v>20</v>
      </c>
    </row>
    <row r="13" spans="1:24" ht="40.15" customHeight="1">
      <c r="A13" s="11"/>
      <c r="B13" s="11" t="s">
        <v>24</v>
      </c>
      <c r="C13" s="11"/>
      <c r="D13" s="11"/>
      <c r="E13" s="11"/>
      <c r="F13" s="11"/>
      <c r="G13" s="11"/>
      <c r="H13" s="11"/>
      <c r="I13" s="12"/>
      <c r="J13" s="12"/>
      <c r="K13" s="12"/>
      <c r="L13" s="12">
        <f>M13+N13</f>
        <v>46784</v>
      </c>
      <c r="M13" s="12">
        <f t="shared" ref="M13:N13" si="0">M14+M15</f>
        <v>43284</v>
      </c>
      <c r="N13" s="12">
        <f t="shared" si="0"/>
        <v>3500</v>
      </c>
      <c r="O13" s="12">
        <f>R13-L13</f>
        <v>21452</v>
      </c>
      <c r="P13" s="12">
        <f t="shared" ref="P13:Q13" si="1">S13-M13</f>
        <v>21452</v>
      </c>
      <c r="Q13" s="12">
        <f t="shared" si="1"/>
        <v>0</v>
      </c>
      <c r="R13" s="12">
        <f>S13+T13</f>
        <v>68236</v>
      </c>
      <c r="S13" s="12">
        <f>S14+S15</f>
        <v>64736</v>
      </c>
      <c r="T13" s="12">
        <f t="shared" ref="T13" si="2">T14+T15</f>
        <v>3500</v>
      </c>
      <c r="U13" s="13"/>
      <c r="V13" s="14"/>
      <c r="W13" s="14"/>
      <c r="X13" s="14">
        <f>R13-L13</f>
        <v>21452</v>
      </c>
    </row>
    <row r="14" spans="1:24" ht="39.6" customHeight="1">
      <c r="A14" s="11"/>
      <c r="B14" s="15" t="s">
        <v>25</v>
      </c>
      <c r="C14" s="11"/>
      <c r="D14" s="11"/>
      <c r="E14" s="11"/>
      <c r="F14" s="15"/>
      <c r="G14" s="15"/>
      <c r="H14" s="11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  <c r="V14" s="14"/>
      <c r="W14" s="14"/>
    </row>
    <row r="15" spans="1:24" ht="40.15" customHeight="1">
      <c r="A15" s="11"/>
      <c r="B15" s="15" t="s">
        <v>26</v>
      </c>
      <c r="C15" s="11"/>
      <c r="D15" s="11"/>
      <c r="E15" s="11"/>
      <c r="F15" s="15"/>
      <c r="G15" s="15"/>
      <c r="H15" s="11"/>
      <c r="I15" s="12"/>
      <c r="J15" s="12"/>
      <c r="K15" s="12"/>
      <c r="L15" s="12">
        <f>SUM(L17:L34)</f>
        <v>46784</v>
      </c>
      <c r="M15" s="12">
        <f t="shared" ref="M15:T15" si="3">SUM(M17:M34)</f>
        <v>43284</v>
      </c>
      <c r="N15" s="12">
        <f t="shared" si="3"/>
        <v>3500</v>
      </c>
      <c r="O15" s="12">
        <f t="shared" si="3"/>
        <v>21452</v>
      </c>
      <c r="P15" s="12">
        <f t="shared" si="3"/>
        <v>21452</v>
      </c>
      <c r="Q15" s="12">
        <f t="shared" si="3"/>
        <v>0</v>
      </c>
      <c r="R15" s="12">
        <f t="shared" si="3"/>
        <v>68236</v>
      </c>
      <c r="S15" s="12">
        <f t="shared" si="3"/>
        <v>64736</v>
      </c>
      <c r="T15" s="12">
        <f t="shared" si="3"/>
        <v>3500</v>
      </c>
      <c r="U15" s="13"/>
      <c r="V15" s="14"/>
      <c r="W15" s="14" t="e">
        <f>S15-#REF!</f>
        <v>#REF!</v>
      </c>
      <c r="X15" s="14" t="e">
        <f>#REF!-'KHV TRUNG HAN 2026 2030 đc 10-8'!S15</f>
        <v>#REF!</v>
      </c>
    </row>
    <row r="16" spans="1:24" ht="40.15" customHeight="1">
      <c r="A16" s="11" t="s">
        <v>27</v>
      </c>
      <c r="B16" s="15" t="s">
        <v>28</v>
      </c>
      <c r="C16" s="11"/>
      <c r="D16" s="11"/>
      <c r="E16" s="11"/>
      <c r="F16" s="15"/>
      <c r="G16" s="15"/>
      <c r="H16" s="1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  <c r="V16" s="14"/>
      <c r="W16" s="14"/>
    </row>
    <row r="17" spans="1:24" s="1" customFormat="1" ht="71.45" customHeight="1">
      <c r="A17" s="16">
        <v>1</v>
      </c>
      <c r="B17" s="17" t="s">
        <v>29</v>
      </c>
      <c r="C17" s="16" t="s">
        <v>30</v>
      </c>
      <c r="D17" s="16" t="s">
        <v>31</v>
      </c>
      <c r="E17" s="16" t="s">
        <v>32</v>
      </c>
      <c r="F17" s="18"/>
      <c r="G17" s="18"/>
      <c r="H17" s="16" t="s">
        <v>33</v>
      </c>
      <c r="I17" s="19" t="s">
        <v>34</v>
      </c>
      <c r="J17" s="20">
        <f>K17</f>
        <v>2314</v>
      </c>
      <c r="K17" s="20">
        <v>2314</v>
      </c>
      <c r="L17" s="21">
        <f>M17+N17</f>
        <v>2314</v>
      </c>
      <c r="M17" s="20">
        <v>2314</v>
      </c>
      <c r="N17" s="20"/>
      <c r="O17" s="21">
        <f>R17-L17</f>
        <v>0</v>
      </c>
      <c r="P17" s="20">
        <f>S17-M17</f>
        <v>0</v>
      </c>
      <c r="Q17" s="20">
        <f>T17-N17</f>
        <v>0</v>
      </c>
      <c r="R17" s="21">
        <f>S17+T17</f>
        <v>2314</v>
      </c>
      <c r="S17" s="20">
        <v>2314</v>
      </c>
      <c r="T17" s="20"/>
      <c r="U17" s="22"/>
      <c r="V17" s="23"/>
      <c r="W17" s="23"/>
      <c r="X17" s="1" t="s">
        <v>35</v>
      </c>
    </row>
    <row r="18" spans="1:24" s="2" customFormat="1" ht="68.45" customHeight="1">
      <c r="A18" s="16">
        <v>2</v>
      </c>
      <c r="B18" s="24" t="s">
        <v>36</v>
      </c>
      <c r="C18" s="16" t="s">
        <v>30</v>
      </c>
      <c r="D18" s="16" t="s">
        <v>31</v>
      </c>
      <c r="E18" s="16" t="s">
        <v>37</v>
      </c>
      <c r="F18" s="25"/>
      <c r="G18" s="25"/>
      <c r="H18" s="16" t="s">
        <v>33</v>
      </c>
      <c r="I18" s="19" t="s">
        <v>38</v>
      </c>
      <c r="J18" s="19">
        <f>K18</f>
        <v>4028</v>
      </c>
      <c r="K18" s="19">
        <v>4028</v>
      </c>
      <c r="L18" s="21">
        <f>M18+N18</f>
        <v>4028</v>
      </c>
      <c r="M18" s="20">
        <v>4028</v>
      </c>
      <c r="N18" s="20"/>
      <c r="O18" s="21">
        <f t="shared" ref="O18:O34" si="4">R18-L18</f>
        <v>0</v>
      </c>
      <c r="P18" s="20">
        <f>S18-M18</f>
        <v>0</v>
      </c>
      <c r="Q18" s="20">
        <f t="shared" ref="Q18:Q34" si="5">T18-N18</f>
        <v>0</v>
      </c>
      <c r="R18" s="21">
        <f>S18+T18</f>
        <v>4028</v>
      </c>
      <c r="S18" s="20">
        <v>4028</v>
      </c>
      <c r="T18" s="20"/>
      <c r="U18" s="22"/>
      <c r="V18" s="23"/>
      <c r="W18" s="23"/>
      <c r="X18" s="2" t="s">
        <v>39</v>
      </c>
    </row>
    <row r="19" spans="1:24" s="2" customFormat="1" ht="54.95" customHeight="1">
      <c r="A19" s="16">
        <v>3</v>
      </c>
      <c r="B19" s="24" t="s">
        <v>40</v>
      </c>
      <c r="C19" s="16" t="s">
        <v>30</v>
      </c>
      <c r="D19" s="16" t="s">
        <v>31</v>
      </c>
      <c r="E19" s="16" t="s">
        <v>37</v>
      </c>
      <c r="F19" s="25"/>
      <c r="G19" s="25"/>
      <c r="H19" s="16" t="s">
        <v>33</v>
      </c>
      <c r="I19" s="19" t="s">
        <v>41</v>
      </c>
      <c r="J19" s="19">
        <f>K19</f>
        <v>827</v>
      </c>
      <c r="K19" s="19">
        <v>827</v>
      </c>
      <c r="L19" s="21">
        <f>M19+N19</f>
        <v>827</v>
      </c>
      <c r="M19" s="20">
        <v>827</v>
      </c>
      <c r="N19" s="20">
        <v>0</v>
      </c>
      <c r="O19" s="21">
        <f t="shared" si="4"/>
        <v>0</v>
      </c>
      <c r="P19" s="20">
        <f t="shared" ref="P19:P31" si="6">S19-M19</f>
        <v>0</v>
      </c>
      <c r="Q19" s="20">
        <f t="shared" si="5"/>
        <v>0</v>
      </c>
      <c r="R19" s="21">
        <f>S19+T19</f>
        <v>827</v>
      </c>
      <c r="S19" s="20">
        <v>827</v>
      </c>
      <c r="T19" s="20">
        <f>0</f>
        <v>0</v>
      </c>
      <c r="U19" s="22"/>
      <c r="V19" s="23"/>
      <c r="W19" s="23"/>
      <c r="X19" s="2" t="s">
        <v>39</v>
      </c>
    </row>
    <row r="20" spans="1:24" s="1" customFormat="1" ht="79.5" customHeight="1">
      <c r="A20" s="16">
        <v>4</v>
      </c>
      <c r="B20" s="24" t="s">
        <v>42</v>
      </c>
      <c r="C20" s="16" t="s">
        <v>30</v>
      </c>
      <c r="D20" s="16" t="s">
        <v>31</v>
      </c>
      <c r="E20" s="16" t="s">
        <v>37</v>
      </c>
      <c r="F20" s="25"/>
      <c r="G20" s="25"/>
      <c r="H20" s="16" t="s">
        <v>33</v>
      </c>
      <c r="I20" s="19" t="s">
        <v>43</v>
      </c>
      <c r="J20" s="20">
        <f>K20</f>
        <v>2421</v>
      </c>
      <c r="K20" s="20">
        <v>2421</v>
      </c>
      <c r="L20" s="21">
        <f>M20+N20</f>
        <v>2421</v>
      </c>
      <c r="M20" s="20">
        <v>1778</v>
      </c>
      <c r="N20" s="20">
        <v>643</v>
      </c>
      <c r="O20" s="21">
        <f t="shared" si="4"/>
        <v>0</v>
      </c>
      <c r="P20" s="20">
        <f t="shared" si="6"/>
        <v>-77</v>
      </c>
      <c r="Q20" s="20">
        <f t="shared" si="5"/>
        <v>77</v>
      </c>
      <c r="R20" s="21">
        <f>S20+T20</f>
        <v>2421</v>
      </c>
      <c r="S20" s="20">
        <v>1701</v>
      </c>
      <c r="T20" s="20">
        <v>720</v>
      </c>
      <c r="U20" s="22"/>
      <c r="V20" s="23"/>
      <c r="W20" s="23"/>
    </row>
    <row r="21" spans="1:24" ht="50.1" customHeight="1">
      <c r="A21" s="16">
        <v>5</v>
      </c>
      <c r="B21" s="24" t="s">
        <v>44</v>
      </c>
      <c r="C21" s="16" t="s">
        <v>30</v>
      </c>
      <c r="D21" s="16" t="s">
        <v>31</v>
      </c>
      <c r="E21" s="16" t="s">
        <v>37</v>
      </c>
      <c r="F21" s="16"/>
      <c r="G21" s="16"/>
      <c r="H21" s="16" t="s">
        <v>33</v>
      </c>
      <c r="I21" s="26" t="s">
        <v>45</v>
      </c>
      <c r="J21" s="19">
        <f t="shared" ref="J21:J32" si="7">K21</f>
        <v>4439</v>
      </c>
      <c r="K21" s="19">
        <v>4439</v>
      </c>
      <c r="L21" s="21">
        <f t="shared" ref="L21:L34" si="8">M21+N21</f>
        <v>4439</v>
      </c>
      <c r="M21" s="20">
        <v>4439</v>
      </c>
      <c r="N21" s="20"/>
      <c r="O21" s="21">
        <f t="shared" si="4"/>
        <v>0</v>
      </c>
      <c r="P21" s="20">
        <f t="shared" si="6"/>
        <v>0</v>
      </c>
      <c r="Q21" s="20">
        <f t="shared" si="5"/>
        <v>0</v>
      </c>
      <c r="R21" s="21">
        <f t="shared" ref="R21:R34" si="9">S21+T21</f>
        <v>4439</v>
      </c>
      <c r="S21" s="27">
        <v>4439</v>
      </c>
      <c r="T21" s="20"/>
      <c r="U21" s="28"/>
    </row>
    <row r="22" spans="1:24" ht="50.1" customHeight="1">
      <c r="A22" s="16">
        <v>6</v>
      </c>
      <c r="B22" s="24" t="s">
        <v>46</v>
      </c>
      <c r="C22" s="16" t="s">
        <v>30</v>
      </c>
      <c r="D22" s="16" t="s">
        <v>31</v>
      </c>
      <c r="E22" s="16" t="s">
        <v>37</v>
      </c>
      <c r="F22" s="16"/>
      <c r="G22" s="16"/>
      <c r="H22" s="16" t="s">
        <v>33</v>
      </c>
      <c r="I22" s="26" t="s">
        <v>47</v>
      </c>
      <c r="J22" s="19">
        <f t="shared" si="7"/>
        <v>1393</v>
      </c>
      <c r="K22" s="19">
        <v>1393</v>
      </c>
      <c r="L22" s="21">
        <f t="shared" si="8"/>
        <v>1393</v>
      </c>
      <c r="M22" s="20">
        <v>1393</v>
      </c>
      <c r="N22" s="20"/>
      <c r="O22" s="21">
        <f t="shared" si="4"/>
        <v>0</v>
      </c>
      <c r="P22" s="20">
        <f t="shared" si="6"/>
        <v>0</v>
      </c>
      <c r="Q22" s="20">
        <f t="shared" si="5"/>
        <v>0</v>
      </c>
      <c r="R22" s="21">
        <f t="shared" si="9"/>
        <v>1393</v>
      </c>
      <c r="S22" s="27">
        <v>1393</v>
      </c>
      <c r="T22" s="20"/>
      <c r="U22" s="28"/>
      <c r="W22" s="14">
        <f>T15-3500</f>
        <v>0</v>
      </c>
    </row>
    <row r="23" spans="1:24" ht="50.1" customHeight="1">
      <c r="A23" s="16">
        <v>7</v>
      </c>
      <c r="B23" s="24" t="s">
        <v>48</v>
      </c>
      <c r="C23" s="16" t="s">
        <v>30</v>
      </c>
      <c r="D23" s="16" t="s">
        <v>31</v>
      </c>
      <c r="E23" s="16" t="s">
        <v>37</v>
      </c>
      <c r="F23" s="16"/>
      <c r="G23" s="16"/>
      <c r="H23" s="16" t="s">
        <v>33</v>
      </c>
      <c r="I23" s="26" t="s">
        <v>49</v>
      </c>
      <c r="J23" s="19">
        <f t="shared" si="7"/>
        <v>1554</v>
      </c>
      <c r="K23" s="19">
        <v>1554</v>
      </c>
      <c r="L23" s="21">
        <f t="shared" si="8"/>
        <v>1554</v>
      </c>
      <c r="M23" s="20">
        <v>1554</v>
      </c>
      <c r="N23" s="20"/>
      <c r="O23" s="21">
        <f t="shared" si="4"/>
        <v>0</v>
      </c>
      <c r="P23" s="20">
        <f t="shared" si="6"/>
        <v>0</v>
      </c>
      <c r="Q23" s="20">
        <f t="shared" si="5"/>
        <v>0</v>
      </c>
      <c r="R23" s="21">
        <f t="shared" si="9"/>
        <v>1554</v>
      </c>
      <c r="S23" s="27">
        <v>1554</v>
      </c>
      <c r="T23" s="20"/>
      <c r="U23" s="28"/>
    </row>
    <row r="24" spans="1:24" ht="66">
      <c r="A24" s="16">
        <v>8</v>
      </c>
      <c r="B24" s="24" t="s">
        <v>50</v>
      </c>
      <c r="C24" s="16" t="s">
        <v>30</v>
      </c>
      <c r="D24" s="16" t="s">
        <v>31</v>
      </c>
      <c r="E24" s="16" t="s">
        <v>37</v>
      </c>
      <c r="F24" s="16"/>
      <c r="G24" s="16"/>
      <c r="H24" s="16" t="s">
        <v>33</v>
      </c>
      <c r="I24" s="26" t="s">
        <v>51</v>
      </c>
      <c r="J24" s="19">
        <f t="shared" si="7"/>
        <v>456</v>
      </c>
      <c r="K24" s="19">
        <v>456</v>
      </c>
      <c r="L24" s="21">
        <f t="shared" si="8"/>
        <v>456</v>
      </c>
      <c r="M24" s="20">
        <v>456</v>
      </c>
      <c r="N24" s="20"/>
      <c r="O24" s="21">
        <f t="shared" si="4"/>
        <v>0</v>
      </c>
      <c r="P24" s="20">
        <f t="shared" si="6"/>
        <v>0</v>
      </c>
      <c r="Q24" s="20">
        <f t="shared" si="5"/>
        <v>0</v>
      </c>
      <c r="R24" s="21">
        <f t="shared" si="9"/>
        <v>456</v>
      </c>
      <c r="S24" s="27">
        <v>456</v>
      </c>
      <c r="T24" s="20"/>
      <c r="U24" s="28"/>
    </row>
    <row r="25" spans="1:24" ht="66">
      <c r="A25" s="16">
        <v>9</v>
      </c>
      <c r="B25" s="24" t="s">
        <v>52</v>
      </c>
      <c r="C25" s="16" t="s">
        <v>30</v>
      </c>
      <c r="D25" s="16" t="s">
        <v>31</v>
      </c>
      <c r="E25" s="16" t="s">
        <v>37</v>
      </c>
      <c r="F25" s="16"/>
      <c r="G25" s="16"/>
      <c r="H25" s="16" t="s">
        <v>33</v>
      </c>
      <c r="I25" s="26" t="s">
        <v>53</v>
      </c>
      <c r="J25" s="19">
        <f t="shared" si="7"/>
        <v>1809</v>
      </c>
      <c r="K25" s="19">
        <v>1809</v>
      </c>
      <c r="L25" s="21">
        <f t="shared" si="8"/>
        <v>1809</v>
      </c>
      <c r="M25" s="20">
        <v>1809</v>
      </c>
      <c r="N25" s="20"/>
      <c r="O25" s="21">
        <f t="shared" si="4"/>
        <v>0</v>
      </c>
      <c r="P25" s="20">
        <f t="shared" si="6"/>
        <v>0</v>
      </c>
      <c r="Q25" s="20">
        <f t="shared" si="5"/>
        <v>0</v>
      </c>
      <c r="R25" s="21">
        <f t="shared" si="9"/>
        <v>1809</v>
      </c>
      <c r="S25" s="20">
        <v>1809</v>
      </c>
      <c r="T25" s="20"/>
      <c r="U25" s="28"/>
    </row>
    <row r="26" spans="1:24" ht="49.5">
      <c r="A26" s="16">
        <v>10</v>
      </c>
      <c r="B26" s="24" t="s">
        <v>54</v>
      </c>
      <c r="C26" s="16" t="s">
        <v>30</v>
      </c>
      <c r="D26" s="16" t="s">
        <v>31</v>
      </c>
      <c r="E26" s="16" t="s">
        <v>37</v>
      </c>
      <c r="F26" s="16"/>
      <c r="G26" s="16"/>
      <c r="H26" s="16" t="s">
        <v>66</v>
      </c>
      <c r="I26" s="19"/>
      <c r="J26" s="19">
        <f t="shared" si="7"/>
        <v>6567</v>
      </c>
      <c r="K26" s="19">
        <v>6567</v>
      </c>
      <c r="L26" s="21">
        <f t="shared" si="8"/>
        <v>6567</v>
      </c>
      <c r="M26" s="20">
        <v>6567</v>
      </c>
      <c r="N26" s="20"/>
      <c r="O26" s="21">
        <f t="shared" si="4"/>
        <v>0</v>
      </c>
      <c r="P26" s="20">
        <f t="shared" si="6"/>
        <v>0</v>
      </c>
      <c r="Q26" s="20">
        <f t="shared" si="5"/>
        <v>0</v>
      </c>
      <c r="R26" s="21">
        <f t="shared" si="9"/>
        <v>6567</v>
      </c>
      <c r="S26" s="27">
        <v>6567</v>
      </c>
      <c r="T26" s="20"/>
      <c r="U26" s="28"/>
    </row>
    <row r="27" spans="1:24" ht="49.5">
      <c r="A27" s="16">
        <v>11</v>
      </c>
      <c r="B27" s="24" t="s">
        <v>55</v>
      </c>
      <c r="C27" s="16" t="s">
        <v>30</v>
      </c>
      <c r="D27" s="16" t="s">
        <v>31</v>
      </c>
      <c r="E27" s="16" t="s">
        <v>37</v>
      </c>
      <c r="F27" s="16"/>
      <c r="G27" s="16"/>
      <c r="H27" s="16" t="s">
        <v>66</v>
      </c>
      <c r="I27" s="19"/>
      <c r="J27" s="19">
        <f t="shared" si="7"/>
        <v>2628</v>
      </c>
      <c r="K27" s="19">
        <v>2628</v>
      </c>
      <c r="L27" s="21">
        <f t="shared" si="8"/>
        <v>2623</v>
      </c>
      <c r="M27" s="20">
        <v>2623</v>
      </c>
      <c r="N27" s="20"/>
      <c r="O27" s="21">
        <f t="shared" si="4"/>
        <v>0</v>
      </c>
      <c r="P27" s="20">
        <f t="shared" si="6"/>
        <v>0</v>
      </c>
      <c r="Q27" s="20">
        <f t="shared" si="5"/>
        <v>0</v>
      </c>
      <c r="R27" s="21">
        <f t="shared" si="9"/>
        <v>2623</v>
      </c>
      <c r="S27" s="27">
        <v>2623</v>
      </c>
      <c r="T27" s="20"/>
      <c r="U27" s="28"/>
    </row>
    <row r="28" spans="1:24" ht="49.5">
      <c r="A28" s="16">
        <v>12</v>
      </c>
      <c r="B28" s="33" t="s">
        <v>56</v>
      </c>
      <c r="C28" s="16" t="s">
        <v>30</v>
      </c>
      <c r="D28" s="16" t="s">
        <v>31</v>
      </c>
      <c r="E28" s="16" t="s">
        <v>37</v>
      </c>
      <c r="F28" s="16"/>
      <c r="G28" s="16"/>
      <c r="H28" s="16" t="s">
        <v>66</v>
      </c>
      <c r="I28" s="19"/>
      <c r="J28" s="19">
        <f t="shared" si="7"/>
        <v>2062</v>
      </c>
      <c r="K28" s="19">
        <v>2062</v>
      </c>
      <c r="L28" s="21">
        <f t="shared" si="8"/>
        <v>2062</v>
      </c>
      <c r="M28" s="20">
        <v>2062</v>
      </c>
      <c r="N28" s="20"/>
      <c r="O28" s="21">
        <f t="shared" si="4"/>
        <v>-2</v>
      </c>
      <c r="P28" s="20">
        <f t="shared" si="6"/>
        <v>-2</v>
      </c>
      <c r="Q28" s="20">
        <f t="shared" si="5"/>
        <v>0</v>
      </c>
      <c r="R28" s="21">
        <f t="shared" si="9"/>
        <v>2060</v>
      </c>
      <c r="S28" s="27">
        <v>2060</v>
      </c>
      <c r="T28" s="20"/>
      <c r="U28" s="28"/>
    </row>
    <row r="29" spans="1:24" s="3" customFormat="1" ht="49.5">
      <c r="A29" s="16">
        <v>13</v>
      </c>
      <c r="B29" s="24" t="s">
        <v>57</v>
      </c>
      <c r="C29" s="16" t="s">
        <v>30</v>
      </c>
      <c r="D29" s="16" t="s">
        <v>31</v>
      </c>
      <c r="E29" s="16" t="s">
        <v>37</v>
      </c>
      <c r="F29" s="24"/>
      <c r="G29" s="24"/>
      <c r="H29" s="16" t="s">
        <v>66</v>
      </c>
      <c r="I29" s="18"/>
      <c r="J29" s="18">
        <f t="shared" si="7"/>
        <v>7312</v>
      </c>
      <c r="K29" s="18">
        <v>7312</v>
      </c>
      <c r="L29" s="21">
        <f t="shared" si="8"/>
        <v>7312</v>
      </c>
      <c r="M29" s="18">
        <v>6789</v>
      </c>
      <c r="N29" s="18">
        <v>523</v>
      </c>
      <c r="O29" s="21">
        <f t="shared" si="4"/>
        <v>0</v>
      </c>
      <c r="P29" s="20">
        <f t="shared" si="6"/>
        <v>0</v>
      </c>
      <c r="Q29" s="20">
        <f t="shared" si="5"/>
        <v>0</v>
      </c>
      <c r="R29" s="21">
        <f t="shared" si="9"/>
        <v>7312</v>
      </c>
      <c r="S29" s="18">
        <f>K29-T29</f>
        <v>6789</v>
      </c>
      <c r="T29" s="20">
        <v>523</v>
      </c>
      <c r="U29" s="24"/>
    </row>
    <row r="30" spans="1:24" s="3" customFormat="1" ht="49.5">
      <c r="A30" s="16">
        <v>14</v>
      </c>
      <c r="B30" s="24" t="s">
        <v>58</v>
      </c>
      <c r="C30" s="16" t="s">
        <v>30</v>
      </c>
      <c r="D30" s="16" t="s">
        <v>31</v>
      </c>
      <c r="E30" s="16" t="s">
        <v>37</v>
      </c>
      <c r="F30" s="25"/>
      <c r="G30" s="25"/>
      <c r="H30" s="16" t="s">
        <v>66</v>
      </c>
      <c r="I30" s="19"/>
      <c r="J30" s="19">
        <f t="shared" si="7"/>
        <v>5586</v>
      </c>
      <c r="K30" s="19">
        <v>5586</v>
      </c>
      <c r="L30" s="21">
        <f t="shared" si="8"/>
        <v>5586</v>
      </c>
      <c r="M30" s="20">
        <v>4929</v>
      </c>
      <c r="N30" s="20">
        <v>657</v>
      </c>
      <c r="O30" s="21">
        <f t="shared" si="4"/>
        <v>0</v>
      </c>
      <c r="P30" s="20">
        <f t="shared" si="6"/>
        <v>77</v>
      </c>
      <c r="Q30" s="20">
        <f t="shared" si="5"/>
        <v>-77</v>
      </c>
      <c r="R30" s="21">
        <f t="shared" si="9"/>
        <v>5586</v>
      </c>
      <c r="S30" s="20">
        <f>K30-T30</f>
        <v>5006</v>
      </c>
      <c r="T30" s="20">
        <v>580</v>
      </c>
      <c r="U30" s="29"/>
      <c r="W30" s="3">
        <f>657-77</f>
        <v>580</v>
      </c>
      <c r="X30" s="30"/>
    </row>
    <row r="31" spans="1:24" ht="49.5">
      <c r="A31" s="16">
        <v>15</v>
      </c>
      <c r="B31" s="24" t="s">
        <v>60</v>
      </c>
      <c r="C31" s="16" t="s">
        <v>30</v>
      </c>
      <c r="D31" s="16" t="s">
        <v>31</v>
      </c>
      <c r="E31" s="16" t="s">
        <v>37</v>
      </c>
      <c r="F31" s="24"/>
      <c r="G31" s="24"/>
      <c r="H31" s="16" t="s">
        <v>59</v>
      </c>
      <c r="I31" s="18"/>
      <c r="J31" s="19">
        <f t="shared" si="7"/>
        <v>2239</v>
      </c>
      <c r="K31" s="18">
        <v>2239</v>
      </c>
      <c r="L31" s="21">
        <f t="shared" si="8"/>
        <v>2239</v>
      </c>
      <c r="M31" s="20">
        <v>1716</v>
      </c>
      <c r="N31" s="18">
        <v>523</v>
      </c>
      <c r="O31" s="21">
        <f t="shared" si="4"/>
        <v>0</v>
      </c>
      <c r="P31" s="20">
        <f t="shared" si="6"/>
        <v>0</v>
      </c>
      <c r="Q31" s="20">
        <f t="shared" si="5"/>
        <v>0</v>
      </c>
      <c r="R31" s="21">
        <f t="shared" si="9"/>
        <v>2239</v>
      </c>
      <c r="S31" s="20">
        <f>K31-T31</f>
        <v>1716</v>
      </c>
      <c r="T31" s="20">
        <f>700-177</f>
        <v>523</v>
      </c>
      <c r="U31" s="22"/>
      <c r="V31" s="3"/>
      <c r="W31" s="3"/>
      <c r="X31" s="30"/>
    </row>
    <row r="32" spans="1:24" s="3" customFormat="1" ht="66">
      <c r="A32" s="16">
        <v>16</v>
      </c>
      <c r="B32" s="24" t="s">
        <v>61</v>
      </c>
      <c r="C32" s="16" t="s">
        <v>30</v>
      </c>
      <c r="D32" s="16" t="s">
        <v>31</v>
      </c>
      <c r="E32" s="16" t="s">
        <v>37</v>
      </c>
      <c r="F32" s="25"/>
      <c r="G32" s="25"/>
      <c r="H32" s="16" t="s">
        <v>33</v>
      </c>
      <c r="I32" s="26" t="s">
        <v>68</v>
      </c>
      <c r="J32" s="19">
        <f t="shared" si="7"/>
        <v>2279</v>
      </c>
      <c r="K32" s="19">
        <v>2279</v>
      </c>
      <c r="L32" s="21">
        <f t="shared" si="8"/>
        <v>804</v>
      </c>
      <c r="M32" s="20">
        <v>0</v>
      </c>
      <c r="N32" s="20">
        <v>804</v>
      </c>
      <c r="O32" s="21">
        <f t="shared" si="4"/>
        <v>1475</v>
      </c>
      <c r="P32" s="20">
        <v>1475</v>
      </c>
      <c r="Q32" s="20">
        <f t="shared" si="5"/>
        <v>0</v>
      </c>
      <c r="R32" s="21">
        <f t="shared" si="9"/>
        <v>2279</v>
      </c>
      <c r="S32" s="20">
        <v>1475</v>
      </c>
      <c r="T32" s="20">
        <v>804</v>
      </c>
      <c r="U32" s="29"/>
    </row>
    <row r="33" spans="1:23" s="3" customFormat="1" ht="49.5">
      <c r="A33" s="16">
        <v>17</v>
      </c>
      <c r="B33" s="24" t="s">
        <v>65</v>
      </c>
      <c r="C33" s="16" t="s">
        <v>30</v>
      </c>
      <c r="D33" s="16" t="s">
        <v>31</v>
      </c>
      <c r="E33" s="16"/>
      <c r="F33" s="25"/>
      <c r="G33" s="25"/>
      <c r="H33" s="16" t="s">
        <v>67</v>
      </c>
      <c r="I33" s="19"/>
      <c r="J33" s="19">
        <f>K33</f>
        <v>19979</v>
      </c>
      <c r="K33" s="19">
        <v>19979</v>
      </c>
      <c r="L33" s="21"/>
      <c r="M33" s="20"/>
      <c r="N33" s="20"/>
      <c r="O33" s="21">
        <f t="shared" si="4"/>
        <v>19979</v>
      </c>
      <c r="P33" s="20">
        <v>19979</v>
      </c>
      <c r="Q33" s="20">
        <v>0</v>
      </c>
      <c r="R33" s="21">
        <f t="shared" ref="R33" si="10">S33+T33</f>
        <v>19979</v>
      </c>
      <c r="S33" s="20">
        <v>19979</v>
      </c>
      <c r="T33" s="20">
        <v>0</v>
      </c>
      <c r="U33" s="29"/>
      <c r="W33" s="30"/>
    </row>
    <row r="34" spans="1:23" ht="45.75" customHeight="1">
      <c r="A34" s="31" t="s">
        <v>62</v>
      </c>
      <c r="B34" s="28" t="s">
        <v>63</v>
      </c>
      <c r="C34" s="28"/>
      <c r="D34" s="28"/>
      <c r="E34" s="28"/>
      <c r="F34" s="28"/>
      <c r="G34" s="28"/>
      <c r="H34" s="31"/>
      <c r="I34" s="32"/>
      <c r="J34" s="32"/>
      <c r="K34" s="32"/>
      <c r="L34" s="32">
        <f t="shared" si="8"/>
        <v>350</v>
      </c>
      <c r="M34" s="32"/>
      <c r="N34" s="32">
        <v>350</v>
      </c>
      <c r="O34" s="21">
        <f t="shared" si="4"/>
        <v>0</v>
      </c>
      <c r="P34" s="21">
        <v>0</v>
      </c>
      <c r="Q34" s="21">
        <f t="shared" si="5"/>
        <v>0</v>
      </c>
      <c r="R34" s="21">
        <f t="shared" si="9"/>
        <v>350</v>
      </c>
      <c r="S34" s="32"/>
      <c r="T34" s="21">
        <v>350</v>
      </c>
      <c r="U34" s="28"/>
    </row>
    <row r="38" spans="1:23">
      <c r="U38" s="34"/>
    </row>
  </sheetData>
  <mergeCells count="34">
    <mergeCell ref="A3:U3"/>
    <mergeCell ref="A4:U4"/>
    <mergeCell ref="A5:U5"/>
    <mergeCell ref="M6:U6"/>
    <mergeCell ref="I7:K7"/>
    <mergeCell ref="L7:N7"/>
    <mergeCell ref="O7:Q7"/>
    <mergeCell ref="R7:T7"/>
    <mergeCell ref="H7:H11"/>
    <mergeCell ref="I8:I11"/>
    <mergeCell ref="J9:J11"/>
    <mergeCell ref="K9:K11"/>
    <mergeCell ref="A2:U2"/>
    <mergeCell ref="M9:M11"/>
    <mergeCell ref="N9:N11"/>
    <mergeCell ref="O8:O11"/>
    <mergeCell ref="P9:P11"/>
    <mergeCell ref="Q9:Q11"/>
    <mergeCell ref="J8:K8"/>
    <mergeCell ref="M8:N8"/>
    <mergeCell ref="P8:Q8"/>
    <mergeCell ref="S8:T8"/>
    <mergeCell ref="A7:A11"/>
    <mergeCell ref="B7:B11"/>
    <mergeCell ref="G7:G11"/>
    <mergeCell ref="R8:R11"/>
    <mergeCell ref="E7:E11"/>
    <mergeCell ref="S9:S11"/>
    <mergeCell ref="L8:L11"/>
    <mergeCell ref="C7:C11"/>
    <mergeCell ref="F7:F11"/>
    <mergeCell ref="D7:D11"/>
    <mergeCell ref="U7:U11"/>
    <mergeCell ref="T9:T11"/>
  </mergeCells>
  <printOptions horizontalCentered="1"/>
  <pageMargins left="0.5" right="0.25" top="0.25" bottom="0.25" header="0.2" footer="0.2"/>
  <pageSetup paperSize="8" scale="76" fitToHeight="0" orientation="landscape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KHV TRUNG HAN 2026 2030 đc 10-8</vt:lpstr>
      <vt:lpstr>'KHV TRUNG HAN 2026 2030 đc 10-8'!Print_Area</vt:lpstr>
      <vt:lpstr>'KHV TRUNG HAN 2026 2030 đc 10-8'!Print_Titles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2026-06-26T09:35:00Z</cp:lastPrinted>
  <dcterms:created xsi:type="dcterms:W3CDTF">2026-03-30T10:41:00Z</dcterms:created>
  <dcterms:modified xsi:type="dcterms:W3CDTF">2026-08-19T09:28:23Z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4313EBCBCA6B474A89F21CB3E8B9D48E_12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